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5" sheetId="5" r:id="rId1"/>
  </sheets>
  <externalReferences>
    <externalReference r:id="rId2"/>
    <externalReference r:id="rId3"/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F61" i="5" l="1"/>
  <c r="F60" i="5"/>
  <c r="G60" i="5"/>
  <c r="F59" i="5"/>
  <c r="E59" i="5"/>
  <c r="F51" i="5"/>
  <c r="F58" i="5"/>
  <c r="E58" i="5"/>
  <c r="F57" i="5"/>
  <c r="E57" i="5"/>
  <c r="F56" i="5"/>
  <c r="E56" i="5"/>
  <c r="F55" i="5"/>
  <c r="E55" i="5"/>
  <c r="E54" i="5"/>
  <c r="F53" i="5"/>
  <c r="E53" i="5"/>
  <c r="F52" i="5"/>
  <c r="E52" i="5"/>
  <c r="F44" i="5"/>
  <c r="F50" i="5"/>
  <c r="F49" i="5"/>
  <c r="F48" i="5"/>
  <c r="F47" i="5"/>
  <c r="F46" i="5"/>
  <c r="F45" i="5"/>
  <c r="F38" i="5"/>
  <c r="E38" i="5"/>
  <c r="F35" i="5" l="1"/>
  <c r="E43" i="5"/>
  <c r="E42" i="5"/>
  <c r="F41" i="5"/>
  <c r="E41" i="5"/>
  <c r="E40" i="5"/>
  <c r="F39" i="5"/>
  <c r="E39" i="5"/>
  <c r="F37" i="5"/>
  <c r="E37" i="5"/>
  <c r="F36" i="5"/>
  <c r="E36" i="5"/>
  <c r="F26" i="5"/>
  <c r="E31" i="5"/>
  <c r="E30" i="5"/>
  <c r="E29" i="5"/>
  <c r="E28" i="5"/>
  <c r="E27" i="5"/>
  <c r="E25" i="5"/>
  <c r="G24" i="5"/>
  <c r="E24" i="5"/>
  <c r="E23" i="5"/>
  <c r="E22" i="5"/>
  <c r="E20" i="5"/>
  <c r="H61" i="5" l="1"/>
  <c r="E51" i="5"/>
  <c r="H51" i="5"/>
  <c r="G45" i="5"/>
  <c r="E44" i="5"/>
  <c r="G44" i="5" s="1"/>
  <c r="H44" i="5"/>
  <c r="G36" i="5"/>
  <c r="H35" i="5"/>
  <c r="E35" i="5"/>
  <c r="G35" i="5" s="1"/>
  <c r="E26" i="5"/>
  <c r="G26" i="5" s="1"/>
  <c r="D21" i="5"/>
  <c r="E21" i="5"/>
  <c r="G22" i="5"/>
  <c r="G23" i="5"/>
  <c r="G25" i="5"/>
  <c r="G27" i="5"/>
  <c r="G28" i="5"/>
  <c r="G29" i="5"/>
  <c r="G30" i="5"/>
  <c r="G31" i="5"/>
  <c r="G32" i="5"/>
  <c r="G33" i="5"/>
  <c r="G34" i="5"/>
  <c r="G37" i="5"/>
  <c r="G38" i="5"/>
  <c r="G39" i="5"/>
  <c r="G40" i="5"/>
  <c r="G41" i="5"/>
  <c r="G42" i="5"/>
  <c r="G43" i="5"/>
  <c r="G46" i="5"/>
  <c r="G47" i="5"/>
  <c r="G48" i="5"/>
  <c r="G49" i="5"/>
  <c r="G50" i="5"/>
  <c r="G20" i="5"/>
  <c r="E61" i="5" l="1"/>
  <c r="G21" i="5"/>
  <c r="D60" i="5"/>
  <c r="C60" i="5"/>
  <c r="D59" i="5"/>
  <c r="C59" i="5"/>
  <c r="G59" i="5" s="1"/>
  <c r="C58" i="5"/>
  <c r="G58" i="5" s="1"/>
  <c r="C57" i="5"/>
  <c r="G57" i="5" s="1"/>
  <c r="C56" i="5"/>
  <c r="G56" i="5" s="1"/>
  <c r="C55" i="5"/>
  <c r="G55" i="5" s="1"/>
  <c r="C54" i="5"/>
  <c r="G54" i="5" s="1"/>
  <c r="C53" i="5"/>
  <c r="G53" i="5" s="1"/>
  <c r="C52" i="5"/>
  <c r="G52" i="5" s="1"/>
  <c r="C50" i="5"/>
  <c r="C38" i="5"/>
  <c r="C24" i="5"/>
  <c r="C20" i="5"/>
  <c r="G51" i="5" l="1"/>
  <c r="G61" i="5" s="1"/>
  <c r="D39" i="5"/>
  <c r="D38" i="5"/>
  <c r="D41" i="5"/>
  <c r="C44" i="5" l="1"/>
  <c r="C35" i="5"/>
  <c r="C26" i="5"/>
  <c r="C25" i="5"/>
  <c r="C21" i="5"/>
  <c r="D29" i="5" l="1"/>
  <c r="D31" i="5"/>
  <c r="D40" i="5"/>
  <c r="D45" i="5"/>
  <c r="D57" i="5" l="1"/>
  <c r="D54" i="5"/>
  <c r="D58" i="5"/>
  <c r="D49" i="5"/>
  <c r="D48" i="5"/>
  <c r="D27" i="5"/>
  <c r="D37" i="5"/>
  <c r="D56" i="5"/>
  <c r="D36" i="5"/>
  <c r="C51" i="5" l="1"/>
  <c r="D43" i="5"/>
  <c r="D46" i="5"/>
  <c r="D47" i="5"/>
  <c r="D53" i="5"/>
  <c r="C61" i="5" l="1"/>
  <c r="D50" i="5"/>
  <c r="D44" i="5" s="1"/>
  <c r="D55" i="5"/>
  <c r="D52" i="5"/>
  <c r="D51" i="5" l="1"/>
  <c r="D30" i="5" l="1"/>
  <c r="D42" i="5" l="1"/>
  <c r="D35" i="5" s="1"/>
  <c r="D28" i="5" l="1"/>
  <c r="D26" i="5" l="1"/>
  <c r="D61" i="5" s="1"/>
</calcChain>
</file>

<file path=xl/sharedStrings.xml><?xml version="1.0" encoding="utf-8"?>
<sst xmlns="http://schemas.openxmlformats.org/spreadsheetml/2006/main" count="99" uniqueCount="98">
  <si>
    <t>№ п/п</t>
  </si>
  <si>
    <t>тыс.руб.</t>
  </si>
  <si>
    <t>Наименование муниципальной программы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</si>
  <si>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</si>
  <si>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</si>
  <si>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"Хилокский район" на 2025 год</t>
  </si>
  <si>
    <t>Приложение № 15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</si>
  <si>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</si>
  <si>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</si>
  <si>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</si>
  <si>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</si>
  <si>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</si>
  <si>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</si>
  <si>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</si>
  <si>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</si>
  <si>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</si>
  <si>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</si>
  <si>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</si>
  <si>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</si>
  <si>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</si>
  <si>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</si>
  <si>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</si>
  <si>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</si>
  <si>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</si>
  <si>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</si>
  <si>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</si>
  <si>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</si>
  <si>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</si>
  <si>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</si>
  <si>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</si>
  <si>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</si>
  <si>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</si>
  <si>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</si>
  <si>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</si>
  <si>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</si>
  <si>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</si>
  <si>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</si>
  <si>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</si>
  <si>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</si>
  <si>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</si>
  <si>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</si>
  <si>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</si>
  <si>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</si>
  <si>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</si>
  <si>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</si>
  <si>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</si>
  <si>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</si>
  <si>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</si>
  <si>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</si>
  <si>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</si>
  <si>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</si>
  <si>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</si>
  <si>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</si>
  <si>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</si>
  <si>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</si>
  <si>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</si>
  <si>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</si>
  <si>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</si>
  <si>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</si>
  <si>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</si>
  <si>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</si>
  <si>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</si>
  <si>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</si>
  <si>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</si>
  <si>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</si>
  <si>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</si>
  <si>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</si>
  <si>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</si>
  <si>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</si>
  <si>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</si>
  <si>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</si>
  <si>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</si>
  <si>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</si>
  <si>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</si>
  <si>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</si>
  <si>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</si>
  <si>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</si>
  <si>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</si>
  <si>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</si>
  <si>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</si>
  <si>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</si>
  <si>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</si>
  <si>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</si>
  <si>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</si>
  <si>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Управление муниципальными финансами и муниципальным долгом муниципального района «Хилокский район» на 2023-2027 годы</t>
  </si>
  <si>
    <t>Экономическое развитие муниципального района «Хилокский район» на 2023-2027 годы</t>
  </si>
  <si>
    <t>Сумма</t>
  </si>
  <si>
    <t>на 2025 год и плановый период 2026 и 2027 гг."</t>
  </si>
  <si>
    <t>9</t>
  </si>
  <si>
    <t>Безопасность гидротехнических сооружений, находящихся на территории муниципального района «Хилокский район» 2023-2027 гг.</t>
  </si>
  <si>
    <t>ИТОГО</t>
  </si>
  <si>
    <t>Отклонение</t>
  </si>
  <si>
    <t xml:space="preserve">муниципального района "Хилокский район" </t>
  </si>
  <si>
    <t>"Хилокский район"  "О внесении изменений в бюджет</t>
  </si>
  <si>
    <r>
      <t xml:space="preserve">                                                                                                                                                                                       от____________________20</t>
    </r>
    <r>
      <rPr>
        <u/>
        <sz val="14"/>
        <color theme="1"/>
        <rFont val="Times New Roman"/>
        <family val="1"/>
        <charset val="204"/>
      </rPr>
      <t>25</t>
    </r>
    <r>
      <rPr>
        <sz val="14"/>
        <color theme="1"/>
        <rFont val="Times New Roman"/>
        <family val="1"/>
        <charset val="204"/>
      </rPr>
      <t xml:space="preserve"> года  №_______________                  </t>
    </r>
  </si>
  <si>
    <t>Бюджет на 2025 год</t>
  </si>
  <si>
    <t>Уточненный план на 2025 год</t>
  </si>
  <si>
    <t>в том числе средства вышестоящих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</si>
</sst>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8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%20&#1080;&#1089;&#1087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%20&#1073;&#1077;&#1079;%20&#1091;&#1095;&#1077;&#1090;&#1072;%20&#1086;&#1089;&#1090;&#1072;&#1090;&#1082;&#1086;&#1074;%20&#1085;&#1072;%2001.06.202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%20&#1080;&#1089;&#1087;&#1088;%20(&#1089;%20&#1086;&#1089;&#1090;&#1072;&#1090;&#1082;&#1072;&#1084;&#1080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%20(&#1076;&#1077;&#1082;&#1072;&#1073;&#1088;&#110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печать фукцион"/>
      <sheetName val="Ведомственная 2025 ПРИЛ 13"/>
      <sheetName val="Программная по ведомс ПРИЛ 18"/>
    </sheetNames>
    <sheetDataSet>
      <sheetData sheetId="0"/>
      <sheetData sheetId="1"/>
      <sheetData sheetId="2"/>
      <sheetData sheetId="3">
        <row r="146">
          <cell r="O146">
            <v>0</v>
          </cell>
        </row>
        <row r="157">
          <cell r="O157">
            <v>0</v>
          </cell>
        </row>
        <row r="162">
          <cell r="O162">
            <v>0</v>
          </cell>
        </row>
        <row r="173">
          <cell r="O173">
            <v>0</v>
          </cell>
        </row>
        <row r="179">
          <cell r="O179">
            <v>0</v>
          </cell>
        </row>
        <row r="186">
          <cell r="O186">
            <v>1058.8</v>
          </cell>
        </row>
        <row r="199">
          <cell r="O199">
            <v>1354.3</v>
          </cell>
        </row>
        <row r="288">
          <cell r="O288">
            <v>0</v>
          </cell>
        </row>
        <row r="295">
          <cell r="O295">
            <v>0</v>
          </cell>
        </row>
        <row r="304">
          <cell r="O304">
            <v>0</v>
          </cell>
        </row>
        <row r="321">
          <cell r="O321">
            <v>8084.4</v>
          </cell>
        </row>
        <row r="339">
          <cell r="O339">
            <v>538.20000000000005</v>
          </cell>
        </row>
        <row r="373">
          <cell r="O373">
            <v>0</v>
          </cell>
        </row>
        <row r="391">
          <cell r="O391">
            <v>0</v>
          </cell>
        </row>
        <row r="409">
          <cell r="O409">
            <v>0</v>
          </cell>
        </row>
        <row r="415">
          <cell r="O415">
            <v>0</v>
          </cell>
        </row>
        <row r="475">
          <cell r="O475">
            <v>128639.1</v>
          </cell>
        </row>
        <row r="532">
          <cell r="O532">
            <v>434582.89999999991</v>
          </cell>
        </row>
        <row r="632">
          <cell r="O632">
            <v>0</v>
          </cell>
        </row>
        <row r="646">
          <cell r="O646">
            <v>26613.1</v>
          </cell>
        </row>
        <row r="692">
          <cell r="O692">
            <v>2313.4</v>
          </cell>
        </row>
        <row r="701">
          <cell r="O701">
            <v>0</v>
          </cell>
        </row>
        <row r="755">
          <cell r="O75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печать фукцион"/>
      <sheetName val="Ведомственная 2025 ПРИЛ 13"/>
      <sheetName val="Программная по ведомс ПРИЛ 18"/>
    </sheetNames>
    <sheetDataSet>
      <sheetData sheetId="0"/>
      <sheetData sheetId="1"/>
      <sheetData sheetId="2"/>
      <sheetData sheetId="3">
        <row r="217">
          <cell r="O217">
            <v>26496.1</v>
          </cell>
        </row>
        <row r="222">
          <cell r="O222">
            <v>12793</v>
          </cell>
        </row>
        <row r="228">
          <cell r="O228">
            <v>83730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печать фукцион"/>
      <sheetName val="Ведомственная 2025 ПРИЛ 13"/>
      <sheetName val="Программная по ведомс ПРИЛ 18"/>
    </sheetNames>
    <sheetDataSet>
      <sheetData sheetId="0"/>
      <sheetData sheetId="1"/>
      <sheetData sheetId="2"/>
      <sheetData sheetId="3">
        <row r="475">
          <cell r="N475">
            <v>1063.8000000000002</v>
          </cell>
        </row>
        <row r="532">
          <cell r="N532">
            <v>128400</v>
          </cell>
        </row>
        <row r="632">
          <cell r="N632">
            <v>348254.3</v>
          </cell>
        </row>
        <row r="646">
          <cell r="N646">
            <v>2973.7</v>
          </cell>
        </row>
        <row r="692">
          <cell r="N692">
            <v>7590.5</v>
          </cell>
        </row>
        <row r="701">
          <cell r="N701">
            <v>3115.2</v>
          </cell>
        </row>
        <row r="755">
          <cell r="N755">
            <v>0</v>
          </cell>
        </row>
        <row r="796">
          <cell r="N796">
            <v>1063.7</v>
          </cell>
          <cell r="O796">
            <v>0</v>
          </cell>
        </row>
        <row r="805">
          <cell r="N805">
            <v>923.49999999999989</v>
          </cell>
          <cell r="O805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печать фукцион"/>
      <sheetName val="Ведомственная 2025 ПРИЛ 13"/>
      <sheetName val="Программная по ведомс ПРИЛ 18"/>
    </sheetNames>
    <sheetDataSet>
      <sheetData sheetId="0"/>
      <sheetData sheetId="1"/>
      <sheetData sheetId="2"/>
      <sheetData sheetId="3">
        <row r="20">
          <cell r="P20">
            <v>82293.2</v>
          </cell>
        </row>
        <row r="59">
          <cell r="P59">
            <v>5</v>
          </cell>
        </row>
        <row r="70">
          <cell r="P70">
            <v>95599.4</v>
          </cell>
          <cell r="Q70">
            <v>0</v>
          </cell>
        </row>
        <row r="141">
          <cell r="P141">
            <v>71.5</v>
          </cell>
        </row>
        <row r="152">
          <cell r="P152">
            <v>303.5</v>
          </cell>
        </row>
        <row r="166">
          <cell r="P166">
            <v>12.1</v>
          </cell>
        </row>
        <row r="171">
          <cell r="P171">
            <v>0</v>
          </cell>
        </row>
        <row r="182">
          <cell r="P182">
            <v>45.1</v>
          </cell>
        </row>
        <row r="190">
          <cell r="P190">
            <v>205.6</v>
          </cell>
        </row>
        <row r="198">
          <cell r="P198">
            <v>1207.8</v>
          </cell>
          <cell r="Q198">
            <v>1058.9000000000001</v>
          </cell>
        </row>
        <row r="211">
          <cell r="P211">
            <v>1568.3</v>
          </cell>
          <cell r="Q211">
            <v>1354.3</v>
          </cell>
        </row>
        <row r="218">
          <cell r="P218">
            <v>36976.5</v>
          </cell>
          <cell r="Q218">
            <v>31841.599999999999</v>
          </cell>
        </row>
        <row r="240">
          <cell r="P240">
            <v>105957.29999999999</v>
          </cell>
          <cell r="Q240">
            <v>89113.8</v>
          </cell>
        </row>
        <row r="300">
          <cell r="P300">
            <v>1252.5</v>
          </cell>
          <cell r="Q300">
            <v>1240</v>
          </cell>
        </row>
        <row r="307">
          <cell r="P307">
            <v>504.7</v>
          </cell>
        </row>
        <row r="313">
          <cell r="P313">
            <v>47.9</v>
          </cell>
        </row>
        <row r="323">
          <cell r="P323">
            <v>465</v>
          </cell>
        </row>
        <row r="340">
          <cell r="Q340">
            <v>8084.4</v>
          </cell>
        </row>
        <row r="358">
          <cell r="Q358">
            <v>538.20000000000005</v>
          </cell>
        </row>
        <row r="392">
          <cell r="Q392">
            <v>0</v>
          </cell>
        </row>
        <row r="410">
          <cell r="Q410">
            <v>0</v>
          </cell>
        </row>
        <row r="428">
          <cell r="Q428">
            <v>0</v>
          </cell>
        </row>
        <row r="434">
          <cell r="Q434">
            <v>0</v>
          </cell>
        </row>
        <row r="497">
          <cell r="P497">
            <v>233747.6</v>
          </cell>
          <cell r="Q497">
            <v>144216.1</v>
          </cell>
        </row>
        <row r="555">
          <cell r="P555">
            <v>716162.1</v>
          </cell>
          <cell r="Q555">
            <v>497565.69999999995</v>
          </cell>
        </row>
        <row r="655">
          <cell r="P655">
            <v>35716.800000000003</v>
          </cell>
        </row>
        <row r="669">
          <cell r="P669">
            <v>23203.1</v>
          </cell>
          <cell r="Q669">
            <v>23203.1</v>
          </cell>
        </row>
        <row r="715">
          <cell r="P715">
            <v>2713.4</v>
          </cell>
          <cell r="Q715">
            <v>2313.4</v>
          </cell>
        </row>
        <row r="724">
          <cell r="P724">
            <v>18160</v>
          </cell>
          <cell r="Q724">
            <v>0</v>
          </cell>
        </row>
        <row r="778">
          <cell r="P778">
            <v>9193.5</v>
          </cell>
          <cell r="Q778">
            <v>0</v>
          </cell>
        </row>
        <row r="819">
          <cell r="P819">
            <v>1000</v>
          </cell>
          <cell r="Q819">
            <v>985</v>
          </cell>
        </row>
        <row r="828">
          <cell r="Q828">
            <v>36455.9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workbookViewId="0">
      <selection activeCell="K13" sqref="K13"/>
    </sheetView>
  </sheetViews>
  <sheetFormatPr defaultRowHeight="14.4" x14ac:dyDescent="0.3"/>
  <cols>
    <col min="1" max="1" width="8.5546875" customWidth="1"/>
    <col min="2" max="2" width="73.6640625" customWidth="1"/>
    <col min="3" max="3" width="24" customWidth="1"/>
    <col min="4" max="4" width="19.5546875" customWidth="1"/>
    <col min="5" max="5" width="16" customWidth="1"/>
    <col min="6" max="6" width="17.21875" customWidth="1"/>
    <col min="7" max="7" width="15.88671875" customWidth="1"/>
    <col min="8" max="8" width="16.6640625" customWidth="1"/>
  </cols>
  <sheetData>
    <row r="1" spans="1:8" ht="17.399999999999999" x14ac:dyDescent="0.3">
      <c r="A1" s="41" t="s">
        <v>6</v>
      </c>
      <c r="B1" s="41"/>
      <c r="C1" s="41"/>
      <c r="D1" s="41"/>
      <c r="E1" s="41"/>
      <c r="F1" s="41"/>
      <c r="G1" s="41"/>
      <c r="H1" s="41"/>
    </row>
    <row r="2" spans="1:8" ht="18" x14ac:dyDescent="0.35">
      <c r="A2" s="42" t="s">
        <v>8</v>
      </c>
      <c r="B2" s="42"/>
      <c r="C2" s="42"/>
      <c r="D2" s="42"/>
      <c r="E2" s="42"/>
      <c r="F2" s="42"/>
      <c r="G2" s="42"/>
      <c r="H2" s="42"/>
    </row>
    <row r="3" spans="1:8" ht="18" x14ac:dyDescent="0.35">
      <c r="A3" s="42" t="s">
        <v>93</v>
      </c>
      <c r="B3" s="42"/>
      <c r="C3" s="42"/>
      <c r="D3" s="42"/>
      <c r="E3" s="42"/>
      <c r="F3" s="42"/>
      <c r="G3" s="42"/>
      <c r="H3" s="42"/>
    </row>
    <row r="4" spans="1:8" ht="18" x14ac:dyDescent="0.35">
      <c r="A4" s="42" t="s">
        <v>92</v>
      </c>
      <c r="B4" s="42"/>
      <c r="C4" s="42"/>
      <c r="D4" s="42"/>
      <c r="E4" s="42"/>
      <c r="F4" s="42"/>
      <c r="G4" s="42"/>
      <c r="H4" s="42"/>
    </row>
    <row r="5" spans="1:8" ht="18" x14ac:dyDescent="0.35">
      <c r="A5" s="42" t="s">
        <v>87</v>
      </c>
      <c r="B5" s="42"/>
      <c r="C5" s="42"/>
      <c r="D5" s="42"/>
      <c r="E5" s="42"/>
      <c r="F5" s="42"/>
      <c r="G5" s="42"/>
      <c r="H5" s="42"/>
    </row>
    <row r="6" spans="1:8" ht="23.25" customHeight="1" x14ac:dyDescent="0.35">
      <c r="A6" s="40" t="s">
        <v>94</v>
      </c>
      <c r="B6" s="40"/>
      <c r="C6" s="40"/>
      <c r="D6" s="40"/>
      <c r="E6" s="40"/>
      <c r="F6" s="40"/>
      <c r="G6" s="40"/>
      <c r="H6" s="40"/>
    </row>
    <row r="7" spans="1:8" ht="18" x14ac:dyDescent="0.35">
      <c r="A7" s="40"/>
      <c r="B7" s="40"/>
      <c r="C7" s="40"/>
      <c r="D7" s="4"/>
    </row>
    <row r="8" spans="1:8" ht="18" x14ac:dyDescent="0.35">
      <c r="A8" s="40"/>
      <c r="B8" s="40"/>
      <c r="C8" s="40"/>
      <c r="D8" s="4"/>
    </row>
    <row r="9" spans="1:8" ht="18" x14ac:dyDescent="0.35">
      <c r="A9" s="40"/>
      <c r="B9" s="40"/>
      <c r="C9" s="40"/>
      <c r="D9" s="4"/>
    </row>
    <row r="10" spans="1:8" ht="17.399999999999999" x14ac:dyDescent="0.3">
      <c r="A10" s="35" t="s">
        <v>7</v>
      </c>
      <c r="B10" s="35"/>
      <c r="C10" s="35"/>
      <c r="D10" s="35"/>
      <c r="E10" s="35"/>
      <c r="F10" s="35"/>
      <c r="G10" s="35"/>
      <c r="H10" s="35"/>
    </row>
    <row r="11" spans="1:8" ht="17.399999999999999" x14ac:dyDescent="0.3">
      <c r="A11" s="35" t="s">
        <v>4</v>
      </c>
      <c r="B11" s="35"/>
      <c r="C11" s="35"/>
      <c r="D11" s="35"/>
      <c r="E11" s="35"/>
      <c r="F11" s="35"/>
      <c r="G11" s="35"/>
      <c r="H11" s="35"/>
    </row>
    <row r="12" spans="1:8" ht="17.399999999999999" x14ac:dyDescent="0.3">
      <c r="A12" s="35" t="s">
        <v>5</v>
      </c>
      <c r="B12" s="35"/>
      <c r="C12" s="35"/>
      <c r="D12" s="35"/>
      <c r="E12" s="35"/>
      <c r="F12" s="35"/>
      <c r="G12" s="35"/>
      <c r="H12" s="35"/>
    </row>
    <row r="13" spans="1:8" ht="17.399999999999999" x14ac:dyDescent="0.3">
      <c r="A13" s="35"/>
      <c r="B13" s="35"/>
      <c r="C13" s="35"/>
      <c r="D13" s="5"/>
    </row>
    <row r="14" spans="1:8" ht="17.399999999999999" x14ac:dyDescent="0.3">
      <c r="A14" s="35"/>
      <c r="B14" s="35"/>
      <c r="C14" s="35"/>
      <c r="D14" s="5"/>
    </row>
    <row r="15" spans="1:8" ht="15" customHeight="1" x14ac:dyDescent="0.35">
      <c r="A15" s="43" t="s">
        <v>1</v>
      </c>
      <c r="B15" s="43"/>
      <c r="C15" s="43"/>
      <c r="D15" s="43"/>
      <c r="E15" s="43"/>
      <c r="F15" s="43"/>
      <c r="G15" s="43"/>
      <c r="H15" s="43"/>
    </row>
    <row r="16" spans="1:8" ht="20.25" customHeight="1" x14ac:dyDescent="0.3">
      <c r="A16" s="30" t="s">
        <v>0</v>
      </c>
      <c r="B16" s="37" t="s">
        <v>2</v>
      </c>
      <c r="C16" s="32" t="s">
        <v>86</v>
      </c>
      <c r="D16" s="33"/>
      <c r="E16" s="33"/>
      <c r="F16" s="33"/>
      <c r="G16" s="33"/>
      <c r="H16" s="34"/>
    </row>
    <row r="17" spans="1:8" ht="61.5" customHeight="1" x14ac:dyDescent="0.3">
      <c r="A17" s="36"/>
      <c r="B17" s="38"/>
      <c r="C17" s="28" t="s">
        <v>95</v>
      </c>
      <c r="D17" s="28" t="s">
        <v>3</v>
      </c>
      <c r="E17" s="28" t="s">
        <v>96</v>
      </c>
      <c r="F17" s="28" t="s">
        <v>97</v>
      </c>
      <c r="G17" s="30" t="s">
        <v>91</v>
      </c>
      <c r="H17" s="28" t="s">
        <v>97</v>
      </c>
    </row>
    <row r="18" spans="1:8" ht="78" customHeight="1" x14ac:dyDescent="0.3">
      <c r="A18" s="31"/>
      <c r="B18" s="39"/>
      <c r="C18" s="29"/>
      <c r="D18" s="29"/>
      <c r="E18" s="29"/>
      <c r="F18" s="29"/>
      <c r="G18" s="31"/>
      <c r="H18" s="29"/>
    </row>
    <row r="19" spans="1:8" ht="18" x14ac:dyDescent="0.3">
      <c r="A19" s="1">
        <v>1</v>
      </c>
      <c r="B19" s="1">
        <v>2</v>
      </c>
      <c r="C19" s="6">
        <v>3</v>
      </c>
      <c r="D19" s="1">
        <v>4</v>
      </c>
      <c r="E19" s="27"/>
      <c r="F19" s="27"/>
      <c r="G19" s="27"/>
      <c r="H19" s="27"/>
    </row>
    <row r="20" spans="1:8" ht="52.2" x14ac:dyDescent="0.3">
      <c r="A20" s="19">
        <v>1</v>
      </c>
      <c r="B20" s="7" t="s">
        <v>84</v>
      </c>
      <c r="C20" s="24">
        <f>70643+4343</f>
        <v>74986</v>
      </c>
      <c r="D20" s="24">
        <v>0</v>
      </c>
      <c r="E20" s="24">
        <f>'[4]Программная по ведомс ПРИЛ 18'!$P$20</f>
        <v>82293.2</v>
      </c>
      <c r="F20" s="24">
        <v>0</v>
      </c>
      <c r="G20" s="24">
        <f>E20-C20</f>
        <v>7307.1999999999971</v>
      </c>
      <c r="H20" s="24">
        <v>0</v>
      </c>
    </row>
    <row r="21" spans="1:8" ht="34.799999999999997" x14ac:dyDescent="0.3">
      <c r="A21" s="19">
        <v>2</v>
      </c>
      <c r="B21" s="7" t="s">
        <v>85</v>
      </c>
      <c r="C21" s="24">
        <f>C22+C23+C24</f>
        <v>67592.100000000006</v>
      </c>
      <c r="D21" s="24">
        <f t="shared" ref="D21:E21" si="0">D22+D23+D24</f>
        <v>0</v>
      </c>
      <c r="E21" s="24">
        <f t="shared" si="0"/>
        <v>95604.4</v>
      </c>
      <c r="F21" s="24">
        <v>0</v>
      </c>
      <c r="G21" s="24">
        <f>E21-C21</f>
        <v>28012.299999999988</v>
      </c>
      <c r="H21" s="24">
        <v>0</v>
      </c>
    </row>
    <row r="22" spans="1:8" ht="36" x14ac:dyDescent="0.35">
      <c r="A22" s="20" t="s">
        <v>9</v>
      </c>
      <c r="B22" s="18" t="s">
        <v>13</v>
      </c>
      <c r="C22" s="3">
        <v>0</v>
      </c>
      <c r="D22" s="3">
        <v>0</v>
      </c>
      <c r="E22" s="3">
        <f>0</f>
        <v>0</v>
      </c>
      <c r="F22" s="3">
        <v>0</v>
      </c>
      <c r="G22" s="24">
        <f>E22-C22</f>
        <v>0</v>
      </c>
      <c r="H22" s="24">
        <v>0</v>
      </c>
    </row>
    <row r="23" spans="1:8" ht="36" x14ac:dyDescent="0.35">
      <c r="A23" s="21" t="s">
        <v>10</v>
      </c>
      <c r="B23" s="11" t="s">
        <v>12</v>
      </c>
      <c r="C23" s="8">
        <v>5</v>
      </c>
      <c r="D23" s="3">
        <v>0</v>
      </c>
      <c r="E23" s="3">
        <f>'[4]Программная по ведомс ПРИЛ 18'!$P$59</f>
        <v>5</v>
      </c>
      <c r="F23" s="3">
        <v>0</v>
      </c>
      <c r="G23" s="24">
        <f>E23-C23</f>
        <v>0</v>
      </c>
      <c r="H23" s="24">
        <v>0</v>
      </c>
    </row>
    <row r="24" spans="1:8" ht="18" x14ac:dyDescent="0.35">
      <c r="A24" s="21" t="s">
        <v>11</v>
      </c>
      <c r="B24" s="12" t="s">
        <v>14</v>
      </c>
      <c r="C24" s="8">
        <f>59360.1+3927+4300</f>
        <v>67587.100000000006</v>
      </c>
      <c r="D24" s="3">
        <v>0</v>
      </c>
      <c r="E24" s="24">
        <f>'[4]Программная по ведомс ПРИЛ 18'!$P$70</f>
        <v>95599.4</v>
      </c>
      <c r="F24" s="24">
        <v>0</v>
      </c>
      <c r="G24" s="24">
        <f>'[4]Программная по ведомс ПРИЛ 18'!$Q$70</f>
        <v>0</v>
      </c>
      <c r="H24" s="24">
        <v>0</v>
      </c>
    </row>
    <row r="25" spans="1:8" ht="69.599999999999994" x14ac:dyDescent="0.3">
      <c r="A25" s="19">
        <v>3</v>
      </c>
      <c r="B25" s="9" t="s">
        <v>17</v>
      </c>
      <c r="C25" s="24">
        <f>360+40</f>
        <v>400</v>
      </c>
      <c r="D25" s="24">
        <v>0</v>
      </c>
      <c r="E25" s="24">
        <f>'[4]Программная по ведомс ПРИЛ 18'!$P$141</f>
        <v>71.5</v>
      </c>
      <c r="F25" s="24">
        <v>0</v>
      </c>
      <c r="G25" s="24">
        <f>E25-C25</f>
        <v>-328.5</v>
      </c>
      <c r="H25" s="24">
        <v>0</v>
      </c>
    </row>
    <row r="26" spans="1:8" ht="34.799999999999997" x14ac:dyDescent="0.3">
      <c r="A26" s="22" t="s">
        <v>15</v>
      </c>
      <c r="B26" s="10" t="s">
        <v>16</v>
      </c>
      <c r="C26" s="24">
        <f>C27+C28+C29+C30+C31+C32+C33+C34</f>
        <v>714.2</v>
      </c>
      <c r="D26" s="24">
        <f t="shared" ref="D26:F26" si="1">D27+D28+D29+D30+D31+D32+D33+D34</f>
        <v>0</v>
      </c>
      <c r="E26" s="24">
        <f t="shared" si="1"/>
        <v>566.30000000000007</v>
      </c>
      <c r="F26" s="24">
        <f t="shared" si="1"/>
        <v>0</v>
      </c>
      <c r="G26" s="24">
        <f>E26-C26</f>
        <v>-147.89999999999998</v>
      </c>
      <c r="H26" s="24">
        <v>0</v>
      </c>
    </row>
    <row r="27" spans="1:8" ht="36" x14ac:dyDescent="0.35">
      <c r="A27" s="20" t="s">
        <v>19</v>
      </c>
      <c r="B27" s="13" t="s">
        <v>18</v>
      </c>
      <c r="C27" s="3">
        <v>50</v>
      </c>
      <c r="D27" s="3">
        <f>'[1]Программная по ведомс ПРИЛ 18'!$O$146</f>
        <v>0</v>
      </c>
      <c r="E27" s="3">
        <f>'[4]Программная по ведомс ПРИЛ 18'!$P$152</f>
        <v>303.5</v>
      </c>
      <c r="F27" s="3">
        <v>0</v>
      </c>
      <c r="G27" s="24">
        <f>E27-C27</f>
        <v>253.5</v>
      </c>
      <c r="H27" s="24">
        <v>0</v>
      </c>
    </row>
    <row r="28" spans="1:8" ht="42.75" customHeight="1" x14ac:dyDescent="0.35">
      <c r="A28" s="20" t="s">
        <v>20</v>
      </c>
      <c r="B28" s="13" t="s">
        <v>23</v>
      </c>
      <c r="C28" s="3">
        <v>34.200000000000003</v>
      </c>
      <c r="D28" s="3">
        <f>'[1]Программная по ведомс ПРИЛ 18'!$O$157</f>
        <v>0</v>
      </c>
      <c r="E28" s="3">
        <f>'[4]Программная по ведомс ПРИЛ 18'!$P$166</f>
        <v>12.1</v>
      </c>
      <c r="F28" s="3">
        <v>0</v>
      </c>
      <c r="G28" s="24">
        <f>E28-C28</f>
        <v>-22.1</v>
      </c>
      <c r="H28" s="24">
        <v>0</v>
      </c>
    </row>
    <row r="29" spans="1:8" ht="18" x14ac:dyDescent="0.35">
      <c r="A29" s="20" t="s">
        <v>21</v>
      </c>
      <c r="B29" s="14" t="s">
        <v>24</v>
      </c>
      <c r="C29" s="3">
        <v>50</v>
      </c>
      <c r="D29" s="3">
        <f>'[1]Программная по ведомс ПРИЛ 18'!$O$162</f>
        <v>0</v>
      </c>
      <c r="E29" s="3">
        <f>'[4]Программная по ведомс ПРИЛ 18'!$P$171</f>
        <v>0</v>
      </c>
      <c r="F29" s="3">
        <v>0</v>
      </c>
      <c r="G29" s="24">
        <f>E29-C29</f>
        <v>-50</v>
      </c>
      <c r="H29" s="24">
        <v>0</v>
      </c>
    </row>
    <row r="30" spans="1:8" ht="36" x14ac:dyDescent="0.35">
      <c r="A30" s="21" t="s">
        <v>22</v>
      </c>
      <c r="B30" s="12" t="s">
        <v>25</v>
      </c>
      <c r="C30" s="8">
        <v>50</v>
      </c>
      <c r="D30" s="3">
        <f>'[1]Программная по ведомс ПРИЛ 18'!$O$173</f>
        <v>0</v>
      </c>
      <c r="E30" s="3">
        <f>'[4]Программная по ведомс ПРИЛ 18'!$P$182</f>
        <v>45.1</v>
      </c>
      <c r="F30" s="3">
        <v>0</v>
      </c>
      <c r="G30" s="24">
        <f>E30-C30</f>
        <v>-4.8999999999999986</v>
      </c>
      <c r="H30" s="24">
        <v>0</v>
      </c>
    </row>
    <row r="31" spans="1:8" ht="21.75" customHeight="1" x14ac:dyDescent="0.35">
      <c r="A31" s="20" t="s">
        <v>26</v>
      </c>
      <c r="B31" s="15" t="s">
        <v>29</v>
      </c>
      <c r="C31" s="3">
        <v>250</v>
      </c>
      <c r="D31" s="3">
        <f>'[1]Программная по ведомс ПРИЛ 18'!$O$179</f>
        <v>0</v>
      </c>
      <c r="E31" s="3">
        <f>'[4]Программная по ведомс ПРИЛ 18'!$P$190</f>
        <v>205.6</v>
      </c>
      <c r="F31" s="3">
        <v>0</v>
      </c>
      <c r="G31" s="24">
        <f>E31-C31</f>
        <v>-44.400000000000006</v>
      </c>
      <c r="H31" s="24">
        <v>0</v>
      </c>
    </row>
    <row r="32" spans="1:8" ht="18" x14ac:dyDescent="0.35">
      <c r="A32" s="20" t="s">
        <v>27</v>
      </c>
      <c r="B32" s="14" t="s">
        <v>30</v>
      </c>
      <c r="C32" s="3">
        <v>280</v>
      </c>
      <c r="D32" s="3">
        <v>0</v>
      </c>
      <c r="E32" s="3">
        <v>0</v>
      </c>
      <c r="F32" s="3">
        <v>0</v>
      </c>
      <c r="G32" s="24">
        <f>E32-C32</f>
        <v>-280</v>
      </c>
      <c r="H32" s="24">
        <v>0</v>
      </c>
    </row>
    <row r="33" spans="1:8" ht="36" x14ac:dyDescent="0.35">
      <c r="A33" s="21" t="s">
        <v>28</v>
      </c>
      <c r="B33" s="11" t="s">
        <v>32</v>
      </c>
      <c r="C33" s="8">
        <v>0</v>
      </c>
      <c r="D33" s="3">
        <v>0</v>
      </c>
      <c r="E33" s="3">
        <v>0</v>
      </c>
      <c r="F33" s="3">
        <v>0</v>
      </c>
      <c r="G33" s="24">
        <f>E33-C33</f>
        <v>0</v>
      </c>
      <c r="H33" s="24">
        <v>0</v>
      </c>
    </row>
    <row r="34" spans="1:8" ht="36" x14ac:dyDescent="0.35">
      <c r="A34" s="21" t="s">
        <v>31</v>
      </c>
      <c r="B34" s="12" t="s">
        <v>33</v>
      </c>
      <c r="C34" s="8">
        <v>0</v>
      </c>
      <c r="D34" s="3">
        <v>0</v>
      </c>
      <c r="E34" s="3">
        <v>0</v>
      </c>
      <c r="F34" s="3">
        <v>0</v>
      </c>
      <c r="G34" s="24">
        <f>E34-C34</f>
        <v>0</v>
      </c>
      <c r="H34" s="24">
        <v>0</v>
      </c>
    </row>
    <row r="35" spans="1:8" ht="34.799999999999997" x14ac:dyDescent="0.3">
      <c r="A35" s="23" t="s">
        <v>35</v>
      </c>
      <c r="B35" s="10" t="s">
        <v>34</v>
      </c>
      <c r="C35" s="25">
        <f>C36+C37+C38+C39+C40+C41+C42+C43</f>
        <v>149112.70000000001</v>
      </c>
      <c r="D35" s="25">
        <f t="shared" ref="D35:F35" si="2">D36+D37+D38+D39+D40+D41+D42+D43</f>
        <v>125432.2</v>
      </c>
      <c r="E35" s="25">
        <f t="shared" si="2"/>
        <v>147980</v>
      </c>
      <c r="F35" s="25">
        <f t="shared" si="2"/>
        <v>124608.6</v>
      </c>
      <c r="G35" s="24">
        <f>E35-C35</f>
        <v>-1132.7000000000116</v>
      </c>
      <c r="H35" s="25">
        <f t="shared" ref="H35" si="3">H36+H37+H38+H39+H40+H41+H42+H43</f>
        <v>124608.5</v>
      </c>
    </row>
    <row r="36" spans="1:8" ht="18" x14ac:dyDescent="0.35">
      <c r="A36" s="21" t="s">
        <v>36</v>
      </c>
      <c r="B36" s="15" t="s">
        <v>44</v>
      </c>
      <c r="C36" s="8">
        <v>1207.8</v>
      </c>
      <c r="D36" s="3">
        <f>'[1]Программная по ведомс ПРИЛ 18'!$O$186</f>
        <v>1058.8</v>
      </c>
      <c r="E36" s="3">
        <f>'[4]Программная по ведомс ПРИЛ 18'!$P$198</f>
        <v>1207.8</v>
      </c>
      <c r="F36" s="3">
        <f>'[4]Программная по ведомс ПРИЛ 18'!$Q$198</f>
        <v>1058.9000000000001</v>
      </c>
      <c r="G36" s="24">
        <f>E36-C36</f>
        <v>0</v>
      </c>
      <c r="H36" s="3">
        <v>1058.8</v>
      </c>
    </row>
    <row r="37" spans="1:8" ht="18" x14ac:dyDescent="0.35">
      <c r="A37" s="21" t="s">
        <v>37</v>
      </c>
      <c r="B37" s="15" t="s">
        <v>45</v>
      </c>
      <c r="C37" s="8">
        <v>1568.3</v>
      </c>
      <c r="D37" s="3">
        <f>'[1]Программная по ведомс ПРИЛ 18'!$O$199</f>
        <v>1354.3</v>
      </c>
      <c r="E37" s="3">
        <f>'[4]Программная по ведомс ПРИЛ 18'!$P$211</f>
        <v>1568.3</v>
      </c>
      <c r="F37" s="3">
        <f>'[4]Программная по ведомс ПРИЛ 18'!$Q$211</f>
        <v>1354.3</v>
      </c>
      <c r="G37" s="24">
        <f>E37-C37</f>
        <v>0</v>
      </c>
      <c r="H37" s="3">
        <v>1354.3</v>
      </c>
    </row>
    <row r="38" spans="1:8" ht="36" x14ac:dyDescent="0.35">
      <c r="A38" s="21" t="s">
        <v>38</v>
      </c>
      <c r="B38" s="15" t="s">
        <v>46</v>
      </c>
      <c r="C38" s="8">
        <f>44535.4-600.6</f>
        <v>43934.8</v>
      </c>
      <c r="D38" s="3">
        <f>'[2]Программная по ведомс ПРИЛ 18'!$O$217+'[2]Программная по ведомс ПРИЛ 18'!$O$222</f>
        <v>39289.1</v>
      </c>
      <c r="E38" s="3">
        <f>'[4]Программная по ведомс ПРИЛ 18'!$P$218</f>
        <v>36976.5</v>
      </c>
      <c r="F38" s="3">
        <f>'[4]Программная по ведомс ПРИЛ 18'!$Q$218</f>
        <v>31841.599999999999</v>
      </c>
      <c r="G38" s="24">
        <f>E38-C38</f>
        <v>-6958.3000000000029</v>
      </c>
      <c r="H38" s="3">
        <v>31841.599999999999</v>
      </c>
    </row>
    <row r="39" spans="1:8" ht="54" x14ac:dyDescent="0.35">
      <c r="A39" s="21" t="s">
        <v>39</v>
      </c>
      <c r="B39" s="15" t="s">
        <v>47</v>
      </c>
      <c r="C39" s="8">
        <v>100573.5</v>
      </c>
      <c r="D39" s="3">
        <f>'[2]Программная по ведомс ПРИЛ 18'!$O$228</f>
        <v>83730</v>
      </c>
      <c r="E39" s="3">
        <f>'[4]Программная по ведомс ПРИЛ 18'!$P$240</f>
        <v>105957.29999999999</v>
      </c>
      <c r="F39" s="3">
        <f>'[4]Программная по ведомс ПРИЛ 18'!$Q$240</f>
        <v>89113.8</v>
      </c>
      <c r="G39" s="24">
        <f>E39-C39</f>
        <v>5383.7999999999884</v>
      </c>
      <c r="H39" s="3">
        <v>89113.8</v>
      </c>
    </row>
    <row r="40" spans="1:8" ht="54" x14ac:dyDescent="0.35">
      <c r="A40" s="21" t="s">
        <v>40</v>
      </c>
      <c r="B40" s="15" t="s">
        <v>48</v>
      </c>
      <c r="C40" s="8">
        <v>903.1</v>
      </c>
      <c r="D40" s="3">
        <f>'[1]Программная по ведомс ПРИЛ 18'!$O$288</f>
        <v>0</v>
      </c>
      <c r="E40" s="3">
        <f>'[4]Программная по ведомс ПРИЛ 18'!$P$307</f>
        <v>504.7</v>
      </c>
      <c r="F40" s="3">
        <v>0</v>
      </c>
      <c r="G40" s="24">
        <f>E40-C40</f>
        <v>-398.40000000000003</v>
      </c>
      <c r="H40" s="3">
        <v>0</v>
      </c>
    </row>
    <row r="41" spans="1:8" ht="54" x14ac:dyDescent="0.35">
      <c r="A41" s="21" t="s">
        <v>41</v>
      </c>
      <c r="B41" s="15" t="s">
        <v>49</v>
      </c>
      <c r="C41" s="8">
        <v>0</v>
      </c>
      <c r="D41" s="3">
        <f>0</f>
        <v>0</v>
      </c>
      <c r="E41" s="3">
        <f>'[4]Программная по ведомс ПРИЛ 18'!$P$300</f>
        <v>1252.5</v>
      </c>
      <c r="F41" s="3">
        <f>'[4]Программная по ведомс ПРИЛ 18'!$Q$300</f>
        <v>1240</v>
      </c>
      <c r="G41" s="24">
        <f>E41-C41</f>
        <v>1252.5</v>
      </c>
      <c r="H41" s="3">
        <v>1240</v>
      </c>
    </row>
    <row r="42" spans="1:8" ht="36" x14ac:dyDescent="0.35">
      <c r="A42" s="21" t="s">
        <v>42</v>
      </c>
      <c r="B42" s="15" t="s">
        <v>50</v>
      </c>
      <c r="C42" s="8">
        <v>339.2</v>
      </c>
      <c r="D42" s="3">
        <f>'[1]Программная по ведомс ПРИЛ 18'!$O$295</f>
        <v>0</v>
      </c>
      <c r="E42" s="3">
        <f>'[4]Программная по ведомс ПРИЛ 18'!$P$313</f>
        <v>47.9</v>
      </c>
      <c r="F42" s="3">
        <v>0</v>
      </c>
      <c r="G42" s="24">
        <f>E42-C42</f>
        <v>-291.3</v>
      </c>
      <c r="H42" s="3">
        <v>0</v>
      </c>
    </row>
    <row r="43" spans="1:8" ht="36" x14ac:dyDescent="0.35">
      <c r="A43" s="21" t="s">
        <v>43</v>
      </c>
      <c r="B43" s="15" t="s">
        <v>51</v>
      </c>
      <c r="C43" s="8">
        <v>586</v>
      </c>
      <c r="D43" s="3">
        <f>'[1]Программная по ведомс ПРИЛ 18'!$O$304</f>
        <v>0</v>
      </c>
      <c r="E43" s="3">
        <f>'[4]Программная по ведомс ПРИЛ 18'!$P$323</f>
        <v>465</v>
      </c>
      <c r="F43" s="3">
        <v>0</v>
      </c>
      <c r="G43" s="24">
        <f>E43-C43</f>
        <v>-121</v>
      </c>
      <c r="H43" s="3">
        <v>0</v>
      </c>
    </row>
    <row r="44" spans="1:8" ht="34.799999999999997" x14ac:dyDescent="0.3">
      <c r="A44" s="23" t="s">
        <v>66</v>
      </c>
      <c r="B44" s="17" t="s">
        <v>64</v>
      </c>
      <c r="C44" s="25">
        <f>C45+C46+C47+C48+C49+C50</f>
        <v>92684.000000000015</v>
      </c>
      <c r="D44" s="25">
        <f>D45+D46+D47+D48+D49+D50</f>
        <v>8622.6</v>
      </c>
      <c r="E44" s="25">
        <f t="shared" ref="E44:H44" si="4">E45+E46+E47+E48+E49+E50</f>
        <v>142258.80000000002</v>
      </c>
      <c r="F44" s="25">
        <f t="shared" si="4"/>
        <v>8622.6</v>
      </c>
      <c r="G44" s="24">
        <f>E44-C44</f>
        <v>49574.8</v>
      </c>
      <c r="H44" s="25">
        <f t="shared" si="4"/>
        <v>8622.6</v>
      </c>
    </row>
    <row r="45" spans="1:8" ht="18" x14ac:dyDescent="0.35">
      <c r="A45" s="21" t="s">
        <v>52</v>
      </c>
      <c r="B45" s="15" t="s">
        <v>58</v>
      </c>
      <c r="C45" s="8">
        <v>29777.9</v>
      </c>
      <c r="D45" s="3">
        <f>'[1]Программная по ведомс ПРИЛ 18'!$O$321</f>
        <v>8084.4</v>
      </c>
      <c r="E45" s="3">
        <v>47198.9</v>
      </c>
      <c r="F45" s="3">
        <f>'[4]Программная по ведомс ПРИЛ 18'!$Q$340</f>
        <v>8084.4</v>
      </c>
      <c r="G45" s="24">
        <f>E45-C45</f>
        <v>17421</v>
      </c>
      <c r="H45" s="24">
        <v>8084.4</v>
      </c>
    </row>
    <row r="46" spans="1:8" ht="18" x14ac:dyDescent="0.35">
      <c r="A46" s="21" t="s">
        <v>53</v>
      </c>
      <c r="B46" s="15" t="s">
        <v>59</v>
      </c>
      <c r="C46" s="8">
        <v>38523.599999999999</v>
      </c>
      <c r="D46" s="3">
        <f>'[1]Программная по ведомс ПРИЛ 18'!$O$339</f>
        <v>538.20000000000005</v>
      </c>
      <c r="E46" s="3">
        <v>60224.3</v>
      </c>
      <c r="F46" s="3">
        <f>'[4]Программная по ведомс ПРИЛ 18'!$Q$358</f>
        <v>538.20000000000005</v>
      </c>
      <c r="G46" s="24">
        <f>E46-C46</f>
        <v>21700.700000000004</v>
      </c>
      <c r="H46" s="24">
        <v>538.20000000000005</v>
      </c>
    </row>
    <row r="47" spans="1:8" ht="18" x14ac:dyDescent="0.35">
      <c r="A47" s="21" t="s">
        <v>54</v>
      </c>
      <c r="B47" s="15" t="s">
        <v>60</v>
      </c>
      <c r="C47" s="8">
        <v>2474.6</v>
      </c>
      <c r="D47" s="3">
        <f>'[1]Программная по ведомс ПРИЛ 18'!$O$373</f>
        <v>0</v>
      </c>
      <c r="E47" s="3">
        <v>3780.4</v>
      </c>
      <c r="F47" s="3">
        <f>'[4]Программная по ведомс ПРИЛ 18'!$Q$392</f>
        <v>0</v>
      </c>
      <c r="G47" s="24">
        <f>E47-C47</f>
        <v>1305.8000000000002</v>
      </c>
      <c r="H47" s="24">
        <v>0</v>
      </c>
    </row>
    <row r="48" spans="1:8" ht="18" x14ac:dyDescent="0.35">
      <c r="A48" s="21" t="s">
        <v>55</v>
      </c>
      <c r="B48" s="15" t="s">
        <v>61</v>
      </c>
      <c r="C48" s="8">
        <v>18728.599999999999</v>
      </c>
      <c r="D48" s="3">
        <f>'[1]Программная по ведомс ПРИЛ 18'!$O$391</f>
        <v>0</v>
      </c>
      <c r="E48" s="3">
        <v>26794.1</v>
      </c>
      <c r="F48" s="3">
        <f>'[4]Программная по ведомс ПРИЛ 18'!$Q$410</f>
        <v>0</v>
      </c>
      <c r="G48" s="24">
        <f>E48-C48</f>
        <v>8065.5</v>
      </c>
      <c r="H48" s="24">
        <v>0</v>
      </c>
    </row>
    <row r="49" spans="1:8" ht="18" x14ac:dyDescent="0.35">
      <c r="A49" s="21" t="s">
        <v>56</v>
      </c>
      <c r="B49" s="15" t="s">
        <v>62</v>
      </c>
      <c r="C49" s="8">
        <v>200</v>
      </c>
      <c r="D49" s="3">
        <f>'[1]Программная по ведомс ПРИЛ 18'!$O$409</f>
        <v>0</v>
      </c>
      <c r="E49" s="3">
        <v>40</v>
      </c>
      <c r="F49" s="3">
        <f>'[4]Программная по ведомс ПРИЛ 18'!$Q$428</f>
        <v>0</v>
      </c>
      <c r="G49" s="24">
        <f>E49-C49</f>
        <v>-160</v>
      </c>
      <c r="H49" s="24">
        <v>0</v>
      </c>
    </row>
    <row r="50" spans="1:8" ht="18" x14ac:dyDescent="0.35">
      <c r="A50" s="21" t="s">
        <v>57</v>
      </c>
      <c r="B50" s="15" t="s">
        <v>63</v>
      </c>
      <c r="C50" s="8">
        <f>2635.1+344.2</f>
        <v>2979.2999999999997</v>
      </c>
      <c r="D50" s="3">
        <f>'[1]Программная по ведомс ПРИЛ 18'!$O$415</f>
        <v>0</v>
      </c>
      <c r="E50" s="3">
        <v>4221.1000000000004</v>
      </c>
      <c r="F50" s="3">
        <f>'[4]Программная по ведомс ПРИЛ 18'!$Q$434</f>
        <v>0</v>
      </c>
      <c r="G50" s="24">
        <f>E50-C50</f>
        <v>1241.8000000000006</v>
      </c>
      <c r="H50" s="24">
        <v>0</v>
      </c>
    </row>
    <row r="51" spans="1:8" ht="34.799999999999997" x14ac:dyDescent="0.3">
      <c r="A51" s="23" t="s">
        <v>65</v>
      </c>
      <c r="B51" s="16" t="s">
        <v>71</v>
      </c>
      <c r="C51" s="25">
        <f>C52+C53+C54+C55+C56+C57+C58</f>
        <v>491397.5</v>
      </c>
      <c r="D51" s="25">
        <f>D52+D53+D54+D55+D56+D57+D58</f>
        <v>592148.49999999988</v>
      </c>
      <c r="E51" s="25">
        <f t="shared" ref="E51:H51" si="5">E52+E53+E54+E55+E56+E57+E58</f>
        <v>1038896.5</v>
      </c>
      <c r="F51" s="25">
        <f t="shared" si="5"/>
        <v>667298.29999999993</v>
      </c>
      <c r="G51" s="25">
        <f t="shared" si="5"/>
        <v>547499.00000000012</v>
      </c>
      <c r="H51" s="25">
        <f t="shared" si="5"/>
        <v>669690.69999999995</v>
      </c>
    </row>
    <row r="52" spans="1:8" ht="18" x14ac:dyDescent="0.35">
      <c r="A52" s="21" t="s">
        <v>67</v>
      </c>
      <c r="B52" s="15" t="s">
        <v>69</v>
      </c>
      <c r="C52" s="8">
        <f>'[3]Программная по ведомс ПРИЛ 18'!$N$475</f>
        <v>1063.8000000000002</v>
      </c>
      <c r="D52" s="3">
        <f>'[1]Программная по ведомс ПРИЛ 18'!$O$475</f>
        <v>128639.1</v>
      </c>
      <c r="E52" s="3">
        <f>'[4]Программная по ведомс ПРИЛ 18'!$P$497</f>
        <v>233747.6</v>
      </c>
      <c r="F52" s="3">
        <f>'[4]Программная по ведомс ПРИЛ 18'!$Q$497</f>
        <v>144216.1</v>
      </c>
      <c r="G52" s="24">
        <f>E52-C52</f>
        <v>232683.80000000002</v>
      </c>
      <c r="H52" s="24">
        <v>144216.1</v>
      </c>
    </row>
    <row r="53" spans="1:8" ht="18" x14ac:dyDescent="0.35">
      <c r="A53" s="21" t="s">
        <v>68</v>
      </c>
      <c r="B53" s="15" t="s">
        <v>70</v>
      </c>
      <c r="C53" s="8">
        <f>'[3]Программная по ведомс ПРИЛ 18'!$N$532</f>
        <v>128400</v>
      </c>
      <c r="D53" s="3">
        <f>'[1]Программная по ведомс ПРИЛ 18'!$O$532</f>
        <v>434582.89999999991</v>
      </c>
      <c r="E53" s="3">
        <f>'[4]Программная по ведомс ПРИЛ 18'!$P$555</f>
        <v>716162.1</v>
      </c>
      <c r="F53" s="3">
        <f>'[4]Программная по ведомс ПРИЛ 18'!$Q$555</f>
        <v>497565.69999999995</v>
      </c>
      <c r="G53" s="24">
        <f>E53-C53</f>
        <v>587762.1</v>
      </c>
      <c r="H53" s="24">
        <v>499418.1</v>
      </c>
    </row>
    <row r="54" spans="1:8" ht="36" x14ac:dyDescent="0.35">
      <c r="A54" s="21" t="s">
        <v>73</v>
      </c>
      <c r="B54" s="15" t="s">
        <v>72</v>
      </c>
      <c r="C54" s="8">
        <f>'[3]Программная по ведомс ПРИЛ 18'!$N$632</f>
        <v>348254.3</v>
      </c>
      <c r="D54" s="3">
        <f>'[1]Программная по ведомс ПРИЛ 18'!$O$632</f>
        <v>0</v>
      </c>
      <c r="E54" s="3">
        <f>'[4]Программная по ведомс ПРИЛ 18'!$P$655</f>
        <v>35716.800000000003</v>
      </c>
      <c r="F54" s="3">
        <v>0</v>
      </c>
      <c r="G54" s="24">
        <f>E54-C54</f>
        <v>-312537.5</v>
      </c>
      <c r="H54" s="24">
        <v>0</v>
      </c>
    </row>
    <row r="55" spans="1:8" ht="36" x14ac:dyDescent="0.35">
      <c r="A55" s="21" t="s">
        <v>74</v>
      </c>
      <c r="B55" s="15" t="s">
        <v>77</v>
      </c>
      <c r="C55" s="8">
        <f>'[3]Программная по ведомс ПРИЛ 18'!$N$646</f>
        <v>2973.7</v>
      </c>
      <c r="D55" s="3">
        <f>'[1]Программная по ведомс ПРИЛ 18'!$O$646</f>
        <v>26613.1</v>
      </c>
      <c r="E55" s="3">
        <f>'[4]Программная по ведомс ПРИЛ 18'!$P$669</f>
        <v>23203.1</v>
      </c>
      <c r="F55" s="3">
        <f>'[4]Программная по ведомс ПРИЛ 18'!$Q$669</f>
        <v>23203.1</v>
      </c>
      <c r="G55" s="24">
        <f>E55-C55</f>
        <v>20229.399999999998</v>
      </c>
      <c r="H55" s="24">
        <v>23743.1</v>
      </c>
    </row>
    <row r="56" spans="1:8" ht="18" x14ac:dyDescent="0.35">
      <c r="A56" s="21" t="s">
        <v>75</v>
      </c>
      <c r="B56" s="15" t="s">
        <v>78</v>
      </c>
      <c r="C56" s="8">
        <f>'[3]Программная по ведомс ПРИЛ 18'!$N$692</f>
        <v>7590.5</v>
      </c>
      <c r="D56" s="3">
        <f>'[1]Программная по ведомс ПРИЛ 18'!$O$692</f>
        <v>2313.4</v>
      </c>
      <c r="E56" s="3">
        <f>'[4]Программная по ведомс ПРИЛ 18'!$P$715</f>
        <v>2713.4</v>
      </c>
      <c r="F56" s="3">
        <f>'[4]Программная по ведомс ПРИЛ 18'!$Q$715</f>
        <v>2313.4</v>
      </c>
      <c r="G56" s="24">
        <f>E56-C56</f>
        <v>-4877.1000000000004</v>
      </c>
      <c r="H56" s="24">
        <v>2313.4</v>
      </c>
    </row>
    <row r="57" spans="1:8" ht="18" x14ac:dyDescent="0.35">
      <c r="A57" s="21" t="s">
        <v>76</v>
      </c>
      <c r="B57" s="15" t="s">
        <v>79</v>
      </c>
      <c r="C57" s="8">
        <f>'[3]Программная по ведомс ПРИЛ 18'!$N$701</f>
        <v>3115.2</v>
      </c>
      <c r="D57" s="3">
        <f>'[1]Программная по ведомс ПРИЛ 18'!$O$701</f>
        <v>0</v>
      </c>
      <c r="E57" s="3">
        <f>'[4]Программная по ведомс ПРИЛ 18'!$P$724</f>
        <v>18160</v>
      </c>
      <c r="F57" s="3">
        <f>'[4]Программная по ведомс ПРИЛ 18'!$Q$724</f>
        <v>0</v>
      </c>
      <c r="G57" s="24">
        <f>E57-C57</f>
        <v>15044.8</v>
      </c>
      <c r="H57" s="24">
        <v>0</v>
      </c>
    </row>
    <row r="58" spans="1:8" ht="18" x14ac:dyDescent="0.35">
      <c r="A58" s="21" t="s">
        <v>80</v>
      </c>
      <c r="B58" s="15" t="s">
        <v>81</v>
      </c>
      <c r="C58" s="8">
        <f>'[3]Программная по ведомс ПРИЛ 18'!$N$755</f>
        <v>0</v>
      </c>
      <c r="D58" s="3">
        <f>'[1]Программная по ведомс ПРИЛ 18'!$O$755</f>
        <v>0</v>
      </c>
      <c r="E58" s="3">
        <f>'[4]Программная по ведомс ПРИЛ 18'!$P$778</f>
        <v>9193.5</v>
      </c>
      <c r="F58" s="3">
        <f>'[4]Программная по ведомс ПРИЛ 18'!$Q$778</f>
        <v>0</v>
      </c>
      <c r="G58" s="24">
        <f>E58-C58</f>
        <v>9193.5</v>
      </c>
      <c r="H58" s="24">
        <v>0</v>
      </c>
    </row>
    <row r="59" spans="1:8" ht="52.2" x14ac:dyDescent="0.3">
      <c r="A59" s="23" t="s">
        <v>88</v>
      </c>
      <c r="B59" s="16" t="s">
        <v>89</v>
      </c>
      <c r="C59" s="25">
        <f>'[3]Программная по ведомс ПРИЛ 18'!$N$796</f>
        <v>1063.7</v>
      </c>
      <c r="D59" s="24">
        <f>'[3]Программная по ведомс ПРИЛ 18'!$O$796</f>
        <v>0</v>
      </c>
      <c r="E59" s="24">
        <f>'[4]Программная по ведомс ПРИЛ 18'!$P$819</f>
        <v>1000</v>
      </c>
      <c r="F59" s="24">
        <f>'[4]Программная по ведомс ПРИЛ 18'!$Q$819</f>
        <v>985</v>
      </c>
      <c r="G59" s="24">
        <f>E59-C59</f>
        <v>-63.700000000000045</v>
      </c>
      <c r="H59" s="24">
        <v>985</v>
      </c>
    </row>
    <row r="60" spans="1:8" ht="69.599999999999994" x14ac:dyDescent="0.3">
      <c r="A60" s="23" t="s">
        <v>82</v>
      </c>
      <c r="B60" s="16" t="s">
        <v>83</v>
      </c>
      <c r="C60" s="25">
        <f>'[3]Программная по ведомс ПРИЛ 18'!$N$805</f>
        <v>923.49999999999989</v>
      </c>
      <c r="D60" s="24">
        <f>'[3]Программная по ведомс ПРИЛ 18'!$O$805</f>
        <v>0</v>
      </c>
      <c r="E60" s="24">
        <v>36934.300000000003</v>
      </c>
      <c r="F60" s="24">
        <f>'[4]Программная по ведомс ПРИЛ 18'!$Q$828</f>
        <v>36455.9</v>
      </c>
      <c r="G60" s="24">
        <f>E60-C60</f>
        <v>36010.800000000003</v>
      </c>
      <c r="H60" s="24">
        <v>36455.9</v>
      </c>
    </row>
    <row r="61" spans="1:8" ht="17.399999999999999" x14ac:dyDescent="0.3">
      <c r="A61" s="2"/>
      <c r="B61" s="2" t="s">
        <v>90</v>
      </c>
      <c r="C61" s="26">
        <f>C20+C21+C25+C26+C35+C44+C51+C60+C59</f>
        <v>878873.7</v>
      </c>
      <c r="D61" s="26">
        <f>D20+D21+D25+D26+D35+D44+D51+D60+D59</f>
        <v>726203.29999999981</v>
      </c>
      <c r="E61" s="26">
        <f t="shared" ref="E61:H61" si="6">E20+E21+E25+E26+E35+E44+E51+E60+E59</f>
        <v>1545605</v>
      </c>
      <c r="F61" s="26">
        <f t="shared" si="6"/>
        <v>837970.4</v>
      </c>
      <c r="G61" s="26">
        <f t="shared" si="6"/>
        <v>666731.30000000016</v>
      </c>
      <c r="H61" s="26">
        <f t="shared" si="6"/>
        <v>840362.7</v>
      </c>
    </row>
  </sheetData>
  <mergeCells count="24">
    <mergeCell ref="A9:C9"/>
    <mergeCell ref="A7:C7"/>
    <mergeCell ref="A8:C8"/>
    <mergeCell ref="A1:H1"/>
    <mergeCell ref="A2:H2"/>
    <mergeCell ref="A3:H3"/>
    <mergeCell ref="A4:H4"/>
    <mergeCell ref="A5:H5"/>
    <mergeCell ref="A6:H6"/>
    <mergeCell ref="D17:D18"/>
    <mergeCell ref="A16:A18"/>
    <mergeCell ref="C17:C18"/>
    <mergeCell ref="B16:B18"/>
    <mergeCell ref="A14:C14"/>
    <mergeCell ref="A13:C13"/>
    <mergeCell ref="A10:H10"/>
    <mergeCell ref="A11:H11"/>
    <mergeCell ref="A12:H12"/>
    <mergeCell ref="F17:F18"/>
    <mergeCell ref="A15:H15"/>
    <mergeCell ref="E17:E18"/>
    <mergeCell ref="G17:G18"/>
    <mergeCell ref="C16:H16"/>
    <mergeCell ref="H17:H18"/>
  </mergeCells>
  <pageMargins left="0.9055118110236221" right="0.51181102362204722" top="0.74803149606299213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2025-06-27T10:34:50Z</cp:lastPrinted>
  <dcterms:created xsi:type="dcterms:W3CDTF">2012-12-19T23:54:32Z</dcterms:created>
  <dcterms:modified xsi:type="dcterms:W3CDTF">2025-12-30T08:01:53Z</dcterms:modified>
</cp:coreProperties>
</file>